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Rita\Documents\2024 M\Ketvirčių ataskaitos\Kasinės I ketv\"/>
    </mc:Choice>
  </mc:AlternateContent>
  <bookViews>
    <workbookView xWindow="0" yWindow="0" windowWidth="28800" windowHeight="1230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<sst xmlns="http://schemas.openxmlformats.org/spreadsheetml/2006/main" count="393" uniqueCount="241">
  <si>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</si>
  <si>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</si>
  <si>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</si>
  <si>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</si>
  <si>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</si>
  <si>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Molėtų r.Giedraičių A. Jaroševičiaus gimnazija, 191228160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</si>
  <si>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</si>
  <si>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</si>
  <si>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</si>
  <si>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</si>
  <si>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</si>
  <si>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</si>
  <si>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</si>
  <si>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>2024.04.10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</si>
  <si>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</si>
  <si>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</si>
  <si>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</si>
  <si>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</si>
  <si>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</si>
  <si>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</si>
  <si>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vidurinės mokyklos tipui</t>
  </si>
  <si>
    <t>Įstaigos</t>
  </si>
  <si>
    <t>191228160</t>
  </si>
  <si>
    <t>06.1.1.1.8. Ugdymo proceso užtikrinimas Molėtų r. Giedraičių A. Jaroševičiaus gimnazijoje</t>
  </si>
  <si>
    <t>Programos</t>
  </si>
  <si>
    <t>6</t>
  </si>
  <si>
    <t>Finansavimo šaltinio</t>
  </si>
  <si>
    <t>Z</t>
  </si>
  <si>
    <t>Valstybės funkcijos</t>
  </si>
  <si>
    <t>09</t>
  </si>
  <si>
    <t>02</t>
  </si>
  <si>
    <t>01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</si>
  <si>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</si>
  <si>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</si>
  <si>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</si>
  <si>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</si>
  <si>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</si>
  <si>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</si>
  <si>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</si>
  <si>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</si>
  <si>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</si>
  <si>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</si>
  <si>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</si>
  <si>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</si>
  <si>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</si>
  <si>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</si>
  <si>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</si>
  <si>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</si>
  <si>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</si>
  <si>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</si>
  <si>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</si>
  <si>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</si>
  <si>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</si>
  <si>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</si>
  <si>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</si>
  <si>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</si>
  <si>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</si>
  <si>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</si>
  <si>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</si>
  <si>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</si>
  <si>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</si>
  <si>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</si>
  <si>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</si>
  <si>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</si>
  <si>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</si>
  <si>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</si>
  <si>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</si>
  <si>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</si>
  <si>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</si>
  <si>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</si>
  <si>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</si>
  <si>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</si>
  <si>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</si>
  <si>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</si>
  <si>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</si>
  <si>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</si>
  <si>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</si>
  <si>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</si>
  <si>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</si>
  <si>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</si>
  <si>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</si>
  <si>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</si>
  <si>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</si>
  <si>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</si>
  <si>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</si>
  <si>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</si>
  <si>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</si>
  <si>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</si>
  <si>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</si>
  <si>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</si>
  <si>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</si>
  <si>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</si>
  <si>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</si>
  <si>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</si>
  <si>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</si>
  <si>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</si>
  <si>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</si>
  <si>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</si>
  <si>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</si>
  <si>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</si>
  <si>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</si>
  <si>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</si>
  <si>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</si>
  <si>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</si>
  <si>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</si>
  <si>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</si>
  <si>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</si>
  <si>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</si>
  <si>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</si>
  <si>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</si>
  <si>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</si>
  <si>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</si>
  <si>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</si>
  <si>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</si>
  <si>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</si>
  <si>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</si>
  <si>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</si>
  <si>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</si>
  <si>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</si>
  <si>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</si>
  <si>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</si>
  <si>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</si>
  <si>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</si>
  <si>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</si>
  <si>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</si>
  <si>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</si>
  <si>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</si>
  <si>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</si>
  <si>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</si>
  <si>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</si>
  <si>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</si>
  <si>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</si>
  <si>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</si>
  <si>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</si>
  <si>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</si>
  <si>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</si>
  <si>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</si>
  <si>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</si>
  <si>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</si>
  <si>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</si>
  <si>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</si>
  <si>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</si>
  <si>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</si>
  <si>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</si>
  <si>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</si>
  <si>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</si>
  <si>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</si>
  <si>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</si>
  <si>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</si>
  <si>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</si>
  <si>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</si>
  <si>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</si>
  <si>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</si>
  <si>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</si>
  <si>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</si>
  <si>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</si>
  <si>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</si>
  <si>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</si>
  <si>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</si>
  <si>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</si>
  <si>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</si>
  <si>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</si>
  <si>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</si>
  <si>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</si>
  <si>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</si>
  <si>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</si>
  <si>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</si>
  <si>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</si>
  <si>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</si>
  <si>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</si>
  <si>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</si>
  <si>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</si>
  <si>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</si>
  <si>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</si>
  <si>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</si>
  <si>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</si>
  <si>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</si>
  <si>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</si>
  <si>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</si>
  <si>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</si>
  <si>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</si>
  <si>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</si>
  <si>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</si>
  <si>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</si>
  <si>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</si>
  <si>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</si>
  <si>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</si>
  <si>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</si>
  <si>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</si>
  <si>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</si>
  <si>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</si>
  <si>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</si>
  <si>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</si>
  <si>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</si>
  <si>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</si>
  <si>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</si>
  <si>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</si>
  <si>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</si>
  <si>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</si>
  <si>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</si>
  <si>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</si>
  <si>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</si>
  <si>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</si>
  <si>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</si>
  <si>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</si>
  <si>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</si>
  <si>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</si>
  <si>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</si>
  <si>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</si>
  <si>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</si>
  <si>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</si>
  <si>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</si>
  <si>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</si>
  <si>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</si>
  <si>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</si>
  <si>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</si>
  <si>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</si>
  <si>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</si>
  <si>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</si>
  <si>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</si>
  <si>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</si>
  <si>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</si>
  <si>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</si>
  <si>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</si>
  <si>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</si>
  <si>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</si>
  <si>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</si>
  <si>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</si>
  <si>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</si>
  <si>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</si>
  <si>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</si>
  <si>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</si>
  <si>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</si>
  <si>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Irina Žiupkienė</t>
  </si>
  <si>
    <t xml:space="preserve">      (įstaigos vadovo ar jo įgalioto asmens pareigų  pavadinimas)</t>
  </si>
  <si>
    <t>(parašas)</t>
  </si>
  <si>
    <t>(vardas ir pavardė)</t>
  </si>
  <si>
    <t>Vyr. finansininkė</t>
  </si>
  <si>
    <t>Ligita Dragūnė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</si>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</sst>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/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9" t="s">
        <v>0</v>
      </c>
      <c r="J1" s="189"/>
      <c r="K1" s="189"/>
      <c r="L1" s="189"/>
      <c r="M1" s="6"/>
      <c r="N1" s="7"/>
      <c r="O1" s="7"/>
      <c r="P1" s="7"/>
      <c r="Q1" s="7"/>
    </row>
    <row r="2" spans="1:17" ht="22.5" customHeight="1">
      <c r="H2" s="8"/>
      <c r="I2" s="190" t="s">
        <v>1</v>
      </c>
      <c r="J2" s="190"/>
      <c r="K2" s="190"/>
      <c r="L2" s="190"/>
      <c r="M2" s="6"/>
      <c r="N2" s="7"/>
      <c r="O2" s="7"/>
      <c r="P2" s="7"/>
      <c r="Q2" s="10"/>
    </row>
    <row r="3" spans="1:17" ht="13.5" customHeight="1">
      <c r="H3" s="11"/>
      <c r="I3" s="12" t="s">
        <v>2</v>
      </c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3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87" t="s">
        <v>4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88" t="s">
        <v>5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6"/>
    </row>
    <row r="11" spans="1:17" ht="18.75" customHeight="1">
      <c r="A11" s="192" t="s">
        <v>6</v>
      </c>
      <c r="B11" s="193"/>
      <c r="C11" s="193"/>
      <c r="D11" s="193"/>
      <c r="E11" s="193"/>
      <c r="F11" s="193"/>
      <c r="G11" s="193"/>
      <c r="H11" s="193"/>
      <c r="I11" s="193"/>
      <c r="J11" s="193"/>
      <c r="K11" s="193"/>
      <c r="L11" s="193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4" t="s">
        <v>7</v>
      </c>
      <c r="H13" s="194"/>
      <c r="I13" s="194"/>
      <c r="J13" s="194"/>
      <c r="K13" s="194"/>
      <c r="L13" s="24"/>
      <c r="M13" s="6"/>
    </row>
    <row r="14" spans="1:17" ht="16.5" customHeight="1">
      <c r="A14" s="195" t="s">
        <v>8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6"/>
      <c r="P14" s="1" t="s">
        <v>9</v>
      </c>
    </row>
    <row r="15" spans="1:17" ht="15.75" customHeight="1">
      <c r="G15" s="196" t="s">
        <v>10</v>
      </c>
      <c r="H15" s="196"/>
      <c r="I15" s="196"/>
      <c r="J15" s="196"/>
      <c r="K15" s="196"/>
      <c r="M15" s="6"/>
    </row>
    <row r="16" spans="1:17" ht="12" customHeight="1">
      <c r="G16" s="197" t="s">
        <v>11</v>
      </c>
      <c r="H16" s="197"/>
      <c r="I16" s="197"/>
      <c r="J16" s="197"/>
      <c r="K16" s="197"/>
    </row>
    <row r="17" spans="1:13" ht="12" customHeight="1">
      <c r="B17" s="195" t="s">
        <v>12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</row>
    <row r="18" spans="1:13" ht="12" customHeight="1"/>
    <row r="19" spans="1:13" ht="12.75" customHeight="1">
      <c r="G19" s="196" t="s">
        <v>13</v>
      </c>
      <c r="H19" s="196"/>
      <c r="I19" s="196"/>
      <c r="J19" s="196"/>
      <c r="K19" s="196"/>
    </row>
    <row r="20" spans="1:13" ht="11.25" customHeight="1">
      <c r="G20" s="198" t="s">
        <v>14</v>
      </c>
      <c r="H20" s="198"/>
      <c r="I20" s="198"/>
      <c r="J20" s="198"/>
      <c r="K20" s="198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199" t="s">
        <v>15</v>
      </c>
      <c r="F22" s="199"/>
      <c r="G22" s="199"/>
      <c r="H22" s="199"/>
      <c r="I22" s="199"/>
      <c r="J22" s="199"/>
      <c r="K22" s="199"/>
      <c r="L22" s="9"/>
    </row>
    <row r="23" spans="1:13" ht="12" customHeight="1">
      <c r="A23" s="200" t="s">
        <v>16</v>
      </c>
      <c r="B23" s="200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7"/>
    </row>
    <row r="24" spans="1:13" ht="12" customHeight="1">
      <c r="F24" s="1"/>
      <c r="J24" s="28"/>
      <c r="K24" s="22"/>
      <c r="L24" s="29" t="s">
        <v>17</v>
      </c>
      <c r="M24" s="27"/>
    </row>
    <row r="25" spans="1:13" ht="11.25" customHeight="1">
      <c r="F25" s="1"/>
      <c r="J25" s="30" t="s">
        <v>18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19</v>
      </c>
      <c r="L26" s="35"/>
      <c r="M26" s="27"/>
    </row>
    <row r="27" spans="1:13" ht="12.75" customHeight="1">
      <c r="A27" s="201" t="s">
        <v>20</v>
      </c>
      <c r="B27" s="201"/>
      <c r="C27" s="201"/>
      <c r="D27" s="201"/>
      <c r="E27" s="201"/>
      <c r="F27" s="201"/>
      <c r="G27" s="201"/>
      <c r="H27" s="201"/>
      <c r="I27" s="201"/>
      <c r="J27" s="36"/>
      <c r="K27" s="34" t="s">
        <v>21</v>
      </c>
      <c r="L27" s="37" t="s">
        <v>22</v>
      </c>
      <c r="M27" s="27"/>
    </row>
    <row r="28" spans="1:13" ht="29.1" customHeight="1">
      <c r="A28" s="201" t="s">
        <v>23</v>
      </c>
      <c r="B28" s="201"/>
      <c r="C28" s="201"/>
      <c r="D28" s="201"/>
      <c r="E28" s="201"/>
      <c r="F28" s="201"/>
      <c r="G28" s="201"/>
      <c r="H28" s="201"/>
      <c r="I28" s="201"/>
      <c r="J28" s="38" t="s">
        <v>24</v>
      </c>
      <c r="K28" s="39" t="s">
        <v>25</v>
      </c>
      <c r="L28" s="35"/>
      <c r="M28" s="27"/>
    </row>
    <row r="29" spans="1:13" ht="12.75" customHeight="1">
      <c r="D29" s="36"/>
      <c r="E29" s="36"/>
      <c r="F29" s="36"/>
      <c r="G29" s="40" t="s">
        <v>26</v>
      </c>
      <c r="H29" s="41" t="s">
        <v>27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1" t="s">
        <v>28</v>
      </c>
      <c r="H30" s="191"/>
      <c r="I30" s="184" t="s">
        <v>29</v>
      </c>
      <c r="J30" s="185" t="s">
        <v>30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08" t="s">
        <v>34</v>
      </c>
      <c r="B32" s="209"/>
      <c r="C32" s="209"/>
      <c r="D32" s="209"/>
      <c r="E32" s="209"/>
      <c r="F32" s="209"/>
      <c r="G32" s="212" t="s">
        <v>35</v>
      </c>
      <c r="H32" s="214" t="s">
        <v>36</v>
      </c>
      <c r="I32" s="216" t="s">
        <v>37</v>
      </c>
      <c r="J32" s="217"/>
      <c r="K32" s="218" t="s">
        <v>38</v>
      </c>
      <c r="L32" s="220" t="s">
        <v>39</v>
      </c>
      <c r="M32" s="49"/>
    </row>
    <row r="33" spans="1:18" ht="46.5" customHeight="1">
      <c r="A33" s="210"/>
      <c r="B33" s="211"/>
      <c r="C33" s="211"/>
      <c r="D33" s="211"/>
      <c r="E33" s="211"/>
      <c r="F33" s="211"/>
      <c r="G33" s="213"/>
      <c r="H33" s="215"/>
      <c r="I33" s="50" t="s">
        <v>40</v>
      </c>
      <c r="J33" s="51" t="s">
        <v>41</v>
      </c>
      <c r="K33" s="219"/>
      <c r="L33" s="221"/>
    </row>
    <row r="34" spans="1:18" ht="11.25" customHeight="1">
      <c r="A34" s="202" t="s">
        <v>42</v>
      </c>
      <c r="B34" s="203"/>
      <c r="C34" s="203"/>
      <c r="D34" s="203"/>
      <c r="E34" s="203"/>
      <c r="F34" s="204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436000</v>
      </c>
      <c r="J35" s="144">
        <f>SUM(J36+J47+J67+J88+J95+J115+J141+J160+J170)</f>
        <v>127710</v>
      </c>
      <c r="K35" s="145">
        <f>SUM(K36+K47+K67+K88+K95+K115+K141+K160+K170)</f>
        <v>116211.77</v>
      </c>
      <c r="L35" s="144">
        <f>SUM(L36+L47+L67+L88+L95+L115+L141+L160+L170)</f>
        <v>116121.57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261500</v>
      </c>
      <c r="J36" s="144">
        <f>SUM(J37+J43)</f>
        <v>65460</v>
      </c>
      <c r="K36" s="146">
        <f>SUM(K37+K43)</f>
        <v>65460</v>
      </c>
      <c r="L36" s="147">
        <f>SUM(L37+L43)</f>
        <v>65402.66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257500</v>
      </c>
      <c r="J37" s="148">
        <f>SUM(J38)</f>
        <v>64460</v>
      </c>
      <c r="K37" s="149">
        <f>SUM(K38)</f>
        <v>64460</v>
      </c>
      <c r="L37" s="148">
        <f>SUM(L38)</f>
        <v>64460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257500</v>
      </c>
      <c r="J38" s="144">
        <f t="shared" ref="J38:L39" si="0">SUM(J39)</f>
        <v>64460</v>
      </c>
      <c r="K38" s="144">
        <f t="shared" si="0"/>
        <v>64460</v>
      </c>
      <c r="L38" s="144">
        <f t="shared" si="0"/>
        <v>64460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257500</v>
      </c>
      <c r="J39" s="149">
        <f t="shared" si="0"/>
        <v>64460</v>
      </c>
      <c r="K39" s="149">
        <f t="shared" si="0"/>
        <v>64460</v>
      </c>
      <c r="L39" s="149">
        <f t="shared" si="0"/>
        <v>64460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257500</v>
      </c>
      <c r="J40" s="151">
        <v>64460</v>
      </c>
      <c r="K40" s="151">
        <v>64460</v>
      </c>
      <c r="L40" s="151">
        <v>64460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1">I44</f>
        <v>4000</v>
      </c>
      <c r="J43" s="148">
        <f t="shared" si="1"/>
        <v>1000</v>
      </c>
      <c r="K43" s="149">
        <f t="shared" si="1"/>
        <v>1000</v>
      </c>
      <c r="L43" s="148">
        <f t="shared" si="1"/>
        <v>942.66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1"/>
        <v>4000</v>
      </c>
      <c r="J44" s="148">
        <f t="shared" si="1"/>
        <v>1000</v>
      </c>
      <c r="K44" s="148">
        <f t="shared" si="1"/>
        <v>1000</v>
      </c>
      <c r="L44" s="148">
        <f t="shared" si="1"/>
        <v>942.66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1"/>
        <v>4000</v>
      </c>
      <c r="J45" s="148">
        <f t="shared" si="1"/>
        <v>1000</v>
      </c>
      <c r="K45" s="148">
        <f t="shared" si="1"/>
        <v>1000</v>
      </c>
      <c r="L45" s="148">
        <f t="shared" si="1"/>
        <v>942.66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4000</v>
      </c>
      <c r="J46" s="151">
        <v>1000</v>
      </c>
      <c r="K46" s="151">
        <v>1000</v>
      </c>
      <c r="L46" s="151">
        <v>942.66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2">I48</f>
        <v>173000</v>
      </c>
      <c r="J47" s="154">
        <f t="shared" si="2"/>
        <v>61875</v>
      </c>
      <c r="K47" s="153">
        <f t="shared" si="2"/>
        <v>50751.77</v>
      </c>
      <c r="L47" s="153">
        <f t="shared" si="2"/>
        <v>50661.57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2"/>
        <v>173000</v>
      </c>
      <c r="J48" s="149">
        <f t="shared" si="2"/>
        <v>61875</v>
      </c>
      <c r="K48" s="148">
        <f t="shared" si="2"/>
        <v>50751.77</v>
      </c>
      <c r="L48" s="149">
        <f t="shared" si="2"/>
        <v>50661.57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2"/>
        <v>173000</v>
      </c>
      <c r="J49" s="149">
        <f t="shared" si="2"/>
        <v>61875</v>
      </c>
      <c r="K49" s="155">
        <f t="shared" si="2"/>
        <v>50751.77</v>
      </c>
      <c r="L49" s="155">
        <f t="shared" si="2"/>
        <v>50661.57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173000</v>
      </c>
      <c r="J50" s="156">
        <f>SUM(J51:J66)</f>
        <v>61875</v>
      </c>
      <c r="K50" s="157">
        <f>SUM(K51:K66)</f>
        <v>50751.77</v>
      </c>
      <c r="L50" s="157">
        <f>SUM(L51:L66)</f>
        <v>50661.57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900</v>
      </c>
      <c r="J52" s="151">
        <v>225</v>
      </c>
      <c r="K52" s="151">
        <v>12.19</v>
      </c>
      <c r="L52" s="151">
        <v>12.19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1000</v>
      </c>
      <c r="J53" s="151">
        <v>250</v>
      </c>
      <c r="K53" s="151">
        <v>32.409999999999997</v>
      </c>
      <c r="L53" s="151">
        <v>32.409999999999997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46400</v>
      </c>
      <c r="J54" s="151">
        <v>14000</v>
      </c>
      <c r="K54" s="151">
        <v>13383.51</v>
      </c>
      <c r="L54" s="151">
        <v>13383.51</v>
      </c>
      <c r="M54"/>
      <c r="Q54" s="75"/>
      <c r="R54" s="9"/>
    </row>
    <row r="55" spans="1:18" ht="26.25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400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12600</v>
      </c>
      <c r="J59" s="151">
        <v>3150</v>
      </c>
      <c r="K59" s="151">
        <v>418.84</v>
      </c>
      <c r="L59" s="151">
        <v>418.84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500</v>
      </c>
      <c r="J60" s="151">
        <v>125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74700</v>
      </c>
      <c r="J62" s="151">
        <v>35000</v>
      </c>
      <c r="K62" s="151">
        <v>30825.4</v>
      </c>
      <c r="L62" s="151">
        <v>30825.4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17200</v>
      </c>
      <c r="J63" s="151">
        <v>4300</v>
      </c>
      <c r="K63" s="151">
        <v>1365.64</v>
      </c>
      <c r="L63" s="151">
        <v>1365.64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19300</v>
      </c>
      <c r="J66" s="151">
        <v>4825</v>
      </c>
      <c r="K66" s="151">
        <v>4713.78</v>
      </c>
      <c r="L66" s="151">
        <v>4623.58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 t="shared" ref="I106:L107" si="7">I107</f>
        <v>0</v>
      </c>
      <c r="J106" s="160">
        <f t="shared" si="7"/>
        <v>0</v>
      </c>
      <c r="K106" s="149">
        <f t="shared" si="7"/>
        <v>0</v>
      </c>
      <c r="L106" s="148">
        <f t="shared" si="7"/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 t="shared" si="7"/>
        <v>0</v>
      </c>
      <c r="J107" s="160">
        <f t="shared" si="7"/>
        <v>0</v>
      </c>
      <c r="K107" s="149">
        <f t="shared" si="7"/>
        <v>0</v>
      </c>
      <c r="L107" s="148">
        <f t="shared" si="7"/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8">I117</f>
        <v>0</v>
      </c>
      <c r="J116" s="163">
        <f t="shared" si="8"/>
        <v>0</v>
      </c>
      <c r="K116" s="164">
        <f t="shared" si="8"/>
        <v>0</v>
      </c>
      <c r="L116" s="155">
        <f t="shared" si="8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8"/>
        <v>0</v>
      </c>
      <c r="J117" s="160">
        <f t="shared" si="8"/>
        <v>0</v>
      </c>
      <c r="K117" s="149">
        <f t="shared" si="8"/>
        <v>0</v>
      </c>
      <c r="L117" s="148">
        <f t="shared" si="8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9">I122</f>
        <v>0</v>
      </c>
      <c r="J121" s="160">
        <f t="shared" si="9"/>
        <v>0</v>
      </c>
      <c r="K121" s="149">
        <f t="shared" si="9"/>
        <v>0</v>
      </c>
      <c r="L121" s="148">
        <f t="shared" si="9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9"/>
        <v>0</v>
      </c>
      <c r="J122" s="160">
        <f t="shared" si="9"/>
        <v>0</v>
      </c>
      <c r="K122" s="149">
        <f t="shared" si="9"/>
        <v>0</v>
      </c>
      <c r="L122" s="148">
        <f t="shared" si="9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9"/>
        <v>0</v>
      </c>
      <c r="J123" s="166">
        <f t="shared" si="9"/>
        <v>0</v>
      </c>
      <c r="K123" s="167">
        <f t="shared" si="9"/>
        <v>0</v>
      </c>
      <c r="L123" s="165">
        <f t="shared" si="9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10">I126</f>
        <v>0</v>
      </c>
      <c r="J125" s="161">
        <f t="shared" si="10"/>
        <v>0</v>
      </c>
      <c r="K125" s="162">
        <f t="shared" si="10"/>
        <v>0</v>
      </c>
      <c r="L125" s="159">
        <f t="shared" si="10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10"/>
        <v>0</v>
      </c>
      <c r="J126" s="160">
        <f t="shared" si="10"/>
        <v>0</v>
      </c>
      <c r="K126" s="149">
        <f t="shared" si="10"/>
        <v>0</v>
      </c>
      <c r="L126" s="148">
        <f t="shared" si="10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10"/>
        <v>0</v>
      </c>
      <c r="J127" s="160">
        <f t="shared" si="10"/>
        <v>0</v>
      </c>
      <c r="K127" s="149">
        <f t="shared" si="10"/>
        <v>0</v>
      </c>
      <c r="L127" s="148">
        <f t="shared" si="10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11">I130</f>
        <v>0</v>
      </c>
      <c r="J129" s="161">
        <f t="shared" si="11"/>
        <v>0</v>
      </c>
      <c r="K129" s="162">
        <f t="shared" si="11"/>
        <v>0</v>
      </c>
      <c r="L129" s="159">
        <f t="shared" si="11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11"/>
        <v>0</v>
      </c>
      <c r="J130" s="160">
        <f t="shared" si="11"/>
        <v>0</v>
      </c>
      <c r="K130" s="149">
        <f t="shared" si="11"/>
        <v>0</v>
      </c>
      <c r="L130" s="148">
        <f t="shared" si="11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11"/>
        <v>0</v>
      </c>
      <c r="J131" s="160">
        <f t="shared" si="11"/>
        <v>0</v>
      </c>
      <c r="K131" s="149">
        <f t="shared" si="11"/>
        <v>0</v>
      </c>
      <c r="L131" s="148">
        <f t="shared" si="11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2">I134</f>
        <v>0</v>
      </c>
      <c r="J133" s="168">
        <f t="shared" si="12"/>
        <v>0</v>
      </c>
      <c r="K133" s="157">
        <f t="shared" si="12"/>
        <v>0</v>
      </c>
      <c r="L133" s="156">
        <f t="shared" si="12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2"/>
        <v>0</v>
      </c>
      <c r="J134" s="160">
        <f t="shared" si="12"/>
        <v>0</v>
      </c>
      <c r="K134" s="149">
        <f t="shared" si="12"/>
        <v>0</v>
      </c>
      <c r="L134" s="148">
        <f t="shared" si="12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2"/>
        <v>0</v>
      </c>
      <c r="J135" s="160">
        <f t="shared" si="12"/>
        <v>0</v>
      </c>
      <c r="K135" s="149">
        <f t="shared" si="12"/>
        <v>0</v>
      </c>
      <c r="L135" s="148">
        <f t="shared" si="12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3">I138</f>
        <v>0</v>
      </c>
      <c r="J137" s="148">
        <f t="shared" si="13"/>
        <v>0</v>
      </c>
      <c r="K137" s="148">
        <f t="shared" si="13"/>
        <v>0</v>
      </c>
      <c r="L137" s="148">
        <f t="shared" si="13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3"/>
        <v>0</v>
      </c>
      <c r="J138" s="148">
        <f t="shared" si="13"/>
        <v>0</v>
      </c>
      <c r="K138" s="148">
        <f t="shared" si="13"/>
        <v>0</v>
      </c>
      <c r="L138" s="148">
        <f t="shared" si="13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3"/>
        <v>0</v>
      </c>
      <c r="J139" s="148">
        <f t="shared" si="13"/>
        <v>0</v>
      </c>
      <c r="K139" s="148">
        <f t="shared" si="13"/>
        <v>0</v>
      </c>
      <c r="L139" s="148">
        <f t="shared" si="13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1500</v>
      </c>
      <c r="J141" s="160">
        <f>SUM(J142+J147+J155)</f>
        <v>375</v>
      </c>
      <c r="K141" s="149">
        <f>SUM(K142+K147+K155)</f>
        <v>0</v>
      </c>
      <c r="L141" s="148">
        <f>SUM(L142+L147+L155)</f>
        <v>57.34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4">I143</f>
        <v>0</v>
      </c>
      <c r="J142" s="160">
        <f t="shared" si="14"/>
        <v>0</v>
      </c>
      <c r="K142" s="149">
        <f t="shared" si="14"/>
        <v>0</v>
      </c>
      <c r="L142" s="148">
        <f t="shared" si="14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4"/>
        <v>0</v>
      </c>
      <c r="J143" s="160">
        <f t="shared" si="14"/>
        <v>0</v>
      </c>
      <c r="K143" s="149">
        <f t="shared" si="14"/>
        <v>0</v>
      </c>
      <c r="L143" s="148">
        <f t="shared" si="14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5">I148</f>
        <v>0</v>
      </c>
      <c r="J147" s="163">
        <f t="shared" si="15"/>
        <v>0</v>
      </c>
      <c r="K147" s="164">
        <f t="shared" si="15"/>
        <v>0</v>
      </c>
      <c r="L147" s="155">
        <f t="shared" si="15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5"/>
        <v>0</v>
      </c>
      <c r="J148" s="160">
        <f t="shared" si="15"/>
        <v>0</v>
      </c>
      <c r="K148" s="149">
        <f t="shared" si="15"/>
        <v>0</v>
      </c>
      <c r="L148" s="148">
        <f t="shared" si="15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6">I156</f>
        <v>1500</v>
      </c>
      <c r="J155" s="160">
        <f t="shared" si="16"/>
        <v>375</v>
      </c>
      <c r="K155" s="149">
        <f t="shared" si="16"/>
        <v>0</v>
      </c>
      <c r="L155" s="148">
        <f t="shared" si="16"/>
        <v>57.34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6"/>
        <v>1500</v>
      </c>
      <c r="J156" s="168">
        <f t="shared" si="16"/>
        <v>375</v>
      </c>
      <c r="K156" s="157">
        <f t="shared" si="16"/>
        <v>0</v>
      </c>
      <c r="L156" s="156">
        <f t="shared" si="16"/>
        <v>57.34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1500</v>
      </c>
      <c r="J157" s="160">
        <f>SUM(J158:J159)</f>
        <v>375</v>
      </c>
      <c r="K157" s="149">
        <f>SUM(K158:K159)</f>
        <v>0</v>
      </c>
      <c r="L157" s="148">
        <f>SUM(L158:L159)</f>
        <v>57.34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1500</v>
      </c>
      <c r="J158" s="170">
        <v>375</v>
      </c>
      <c r="K158" s="170">
        <v>0</v>
      </c>
      <c r="L158" s="170">
        <v>57.34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7">I168</f>
        <v>0</v>
      </c>
      <c r="J167" s="160">
        <f t="shared" si="17"/>
        <v>0</v>
      </c>
      <c r="K167" s="149">
        <f t="shared" si="17"/>
        <v>0</v>
      </c>
      <c r="L167" s="148">
        <f t="shared" si="17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7"/>
        <v>0</v>
      </c>
      <c r="J168" s="160">
        <f t="shared" si="17"/>
        <v>0</v>
      </c>
      <c r="K168" s="149">
        <f t="shared" si="17"/>
        <v>0</v>
      </c>
      <c r="L168" s="148">
        <f t="shared" si="17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8">I172</f>
        <v>0</v>
      </c>
      <c r="J171" s="160">
        <f t="shared" si="18"/>
        <v>0</v>
      </c>
      <c r="K171" s="149">
        <f t="shared" si="18"/>
        <v>0</v>
      </c>
      <c r="L171" s="148">
        <f t="shared" si="18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8"/>
        <v>0</v>
      </c>
      <c r="J172" s="161">
        <f t="shared" si="18"/>
        <v>0</v>
      </c>
      <c r="K172" s="162">
        <f t="shared" si="18"/>
        <v>0</v>
      </c>
      <c r="L172" s="159">
        <f t="shared" si="18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8"/>
        <v>0</v>
      </c>
      <c r="J173" s="160">
        <f t="shared" si="18"/>
        <v>0</v>
      </c>
      <c r="K173" s="149">
        <f t="shared" si="18"/>
        <v>0</v>
      </c>
      <c r="L173" s="148">
        <f t="shared" si="18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9">I190</f>
        <v>0</v>
      </c>
      <c r="J189" s="161">
        <f t="shared" si="19"/>
        <v>0</v>
      </c>
      <c r="K189" s="162">
        <f t="shared" si="19"/>
        <v>0</v>
      </c>
      <c r="L189" s="159">
        <f t="shared" si="19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9"/>
        <v>0</v>
      </c>
      <c r="J190" s="148">
        <f t="shared" si="19"/>
        <v>0</v>
      </c>
      <c r="K190" s="148">
        <f t="shared" si="19"/>
        <v>0</v>
      </c>
      <c r="L190" s="148">
        <f t="shared" si="19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20">I209</f>
        <v>0</v>
      </c>
      <c r="J208" s="160">
        <f t="shared" si="20"/>
        <v>0</v>
      </c>
      <c r="K208" s="149">
        <f t="shared" si="20"/>
        <v>0</v>
      </c>
      <c r="L208" s="148">
        <f t="shared" si="20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20"/>
        <v>0</v>
      </c>
      <c r="J209" s="149">
        <f t="shared" si="20"/>
        <v>0</v>
      </c>
      <c r="K209" s="149">
        <f t="shared" si="20"/>
        <v>0</v>
      </c>
      <c r="L209" s="149">
        <f t="shared" si="20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21">I212</f>
        <v>0</v>
      </c>
      <c r="J211" s="163">
        <f t="shared" si="21"/>
        <v>0</v>
      </c>
      <c r="K211" s="164">
        <f t="shared" si="21"/>
        <v>0</v>
      </c>
      <c r="L211" s="155">
        <f t="shared" si="21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21"/>
        <v>0</v>
      </c>
      <c r="J212" s="160">
        <f t="shared" si="21"/>
        <v>0</v>
      </c>
      <c r="K212" s="149">
        <f t="shared" si="21"/>
        <v>0</v>
      </c>
      <c r="L212" s="148">
        <f t="shared" si="21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2">I220</f>
        <v>0</v>
      </c>
      <c r="J219" s="161">
        <f t="shared" si="22"/>
        <v>0</v>
      </c>
      <c r="K219" s="162">
        <f t="shared" si="22"/>
        <v>0</v>
      </c>
      <c r="L219" s="159">
        <f t="shared" si="22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2"/>
        <v>0</v>
      </c>
      <c r="J220" s="160">
        <f t="shared" si="22"/>
        <v>0</v>
      </c>
      <c r="K220" s="149">
        <f t="shared" si="22"/>
        <v>0</v>
      </c>
      <c r="L220" s="148">
        <f t="shared" si="22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3">SUM(I224:I229)</f>
        <v>0</v>
      </c>
      <c r="J223" s="148">
        <f t="shared" si="23"/>
        <v>0</v>
      </c>
      <c r="K223" s="148">
        <f t="shared" si="23"/>
        <v>0</v>
      </c>
      <c r="L223" s="148">
        <f t="shared" si="23"/>
        <v>0</v>
      </c>
      <c r="M223" s="125">
        <f t="shared" si="23"/>
        <v>0</v>
      </c>
      <c r="N223" s="125">
        <f t="shared" si="23"/>
        <v>0</v>
      </c>
      <c r="O223" s="125">
        <f t="shared" si="23"/>
        <v>0</v>
      </c>
      <c r="P223" s="125">
        <f t="shared" si="23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4">I231</f>
        <v>0</v>
      </c>
      <c r="J230" s="161">
        <f t="shared" si="24"/>
        <v>0</v>
      </c>
      <c r="K230" s="162">
        <f t="shared" si="24"/>
        <v>0</v>
      </c>
      <c r="L230" s="162">
        <f t="shared" si="24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4"/>
        <v>0</v>
      </c>
      <c r="J231" s="168">
        <f t="shared" si="24"/>
        <v>0</v>
      </c>
      <c r="K231" s="157">
        <f t="shared" si="24"/>
        <v>0</v>
      </c>
      <c r="L231" s="157">
        <f t="shared" si="24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4"/>
        <v>0</v>
      </c>
      <c r="J232" s="160">
        <f t="shared" si="24"/>
        <v>0</v>
      </c>
      <c r="K232" s="149">
        <f t="shared" si="24"/>
        <v>0</v>
      </c>
      <c r="L232" s="149">
        <f t="shared" si="24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5">I235</f>
        <v>0</v>
      </c>
      <c r="J234" s="148">
        <f t="shared" si="25"/>
        <v>0</v>
      </c>
      <c r="K234" s="148">
        <f t="shared" si="25"/>
        <v>0</v>
      </c>
      <c r="L234" s="148">
        <f t="shared" si="25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5"/>
        <v>0</v>
      </c>
      <c r="J235" s="148">
        <f t="shared" si="25"/>
        <v>0</v>
      </c>
      <c r="K235" s="148">
        <f t="shared" si="25"/>
        <v>0</v>
      </c>
      <c r="L235" s="148">
        <f t="shared" si="25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6">I264</f>
        <v>0</v>
      </c>
      <c r="J263" s="160">
        <f t="shared" si="26"/>
        <v>0</v>
      </c>
      <c r="K263" s="149">
        <f t="shared" si="26"/>
        <v>0</v>
      </c>
      <c r="L263" s="149">
        <f t="shared" si="26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6"/>
        <v>0</v>
      </c>
      <c r="J264" s="160">
        <f t="shared" si="26"/>
        <v>0</v>
      </c>
      <c r="K264" s="149">
        <f t="shared" si="26"/>
        <v>0</v>
      </c>
      <c r="L264" s="149">
        <f t="shared" si="26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7">I267</f>
        <v>0</v>
      </c>
      <c r="J266" s="160">
        <f t="shared" si="27"/>
        <v>0</v>
      </c>
      <c r="K266" s="149">
        <f t="shared" si="27"/>
        <v>0</v>
      </c>
      <c r="L266" s="149">
        <f t="shared" si="27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7"/>
        <v>0</v>
      </c>
      <c r="J267" s="160">
        <f t="shared" si="27"/>
        <v>0</v>
      </c>
      <c r="K267" s="149">
        <f t="shared" si="27"/>
        <v>0</v>
      </c>
      <c r="L267" s="149">
        <f t="shared" si="27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8">I296</f>
        <v>0</v>
      </c>
      <c r="J295" s="160">
        <f t="shared" si="28"/>
        <v>0</v>
      </c>
      <c r="K295" s="149">
        <f t="shared" si="28"/>
        <v>0</v>
      </c>
      <c r="L295" s="149">
        <f t="shared" si="28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8"/>
        <v>0</v>
      </c>
      <c r="J296" s="160">
        <f t="shared" si="28"/>
        <v>0</v>
      </c>
      <c r="K296" s="149">
        <f t="shared" si="28"/>
        <v>0</v>
      </c>
      <c r="L296" s="149">
        <f t="shared" si="28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9">I299</f>
        <v>0</v>
      </c>
      <c r="J298" s="178">
        <f t="shared" si="29"/>
        <v>0</v>
      </c>
      <c r="K298" s="149">
        <f t="shared" si="29"/>
        <v>0</v>
      </c>
      <c r="L298" s="149">
        <f t="shared" si="29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9"/>
        <v>0</v>
      </c>
      <c r="J299" s="178">
        <f t="shared" si="29"/>
        <v>0</v>
      </c>
      <c r="K299" s="149">
        <f t="shared" si="29"/>
        <v>0</v>
      </c>
      <c r="L299" s="149">
        <f t="shared" si="29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30">I329</f>
        <v>0</v>
      </c>
      <c r="J328" s="178">
        <f t="shared" si="30"/>
        <v>0</v>
      </c>
      <c r="K328" s="149">
        <f t="shared" si="30"/>
        <v>0</v>
      </c>
      <c r="L328" s="149">
        <f t="shared" si="30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30"/>
        <v>0</v>
      </c>
      <c r="J329" s="180">
        <f t="shared" si="30"/>
        <v>0</v>
      </c>
      <c r="K329" s="162">
        <f t="shared" si="30"/>
        <v>0</v>
      </c>
      <c r="L329" s="162">
        <f t="shared" si="30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31">I332</f>
        <v>0</v>
      </c>
      <c r="J331" s="178">
        <f t="shared" si="31"/>
        <v>0</v>
      </c>
      <c r="K331" s="149">
        <f t="shared" si="31"/>
        <v>0</v>
      </c>
      <c r="L331" s="149">
        <f t="shared" si="31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31"/>
        <v>0</v>
      </c>
      <c r="J332" s="178">
        <f t="shared" si="31"/>
        <v>0</v>
      </c>
      <c r="K332" s="149">
        <f t="shared" si="31"/>
        <v>0</v>
      </c>
      <c r="L332" s="149">
        <f t="shared" si="31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2">SUM(I341:I341)</f>
        <v>0</v>
      </c>
      <c r="J340" s="148">
        <f t="shared" si="32"/>
        <v>0</v>
      </c>
      <c r="K340" s="148">
        <f t="shared" si="32"/>
        <v>0</v>
      </c>
      <c r="L340" s="148">
        <f t="shared" si="32"/>
        <v>0</v>
      </c>
      <c r="M340" s="129">
        <f t="shared" si="32"/>
        <v>0</v>
      </c>
      <c r="N340" s="129">
        <f t="shared" si="32"/>
        <v>0</v>
      </c>
      <c r="O340" s="129">
        <f t="shared" si="32"/>
        <v>0</v>
      </c>
      <c r="P340" s="129">
        <f t="shared" si="32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3">I361</f>
        <v>0</v>
      </c>
      <c r="J360" s="160">
        <f t="shared" si="33"/>
        <v>0</v>
      </c>
      <c r="K360" s="149">
        <f t="shared" si="33"/>
        <v>0</v>
      </c>
      <c r="L360" s="149">
        <f t="shared" si="33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3"/>
        <v>0</v>
      </c>
      <c r="J361" s="161">
        <f t="shared" si="33"/>
        <v>0</v>
      </c>
      <c r="K361" s="162">
        <f t="shared" si="33"/>
        <v>0</v>
      </c>
      <c r="L361" s="162">
        <f t="shared" si="33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4">I364</f>
        <v>0</v>
      </c>
      <c r="J363" s="160">
        <f t="shared" si="34"/>
        <v>0</v>
      </c>
      <c r="K363" s="149">
        <f t="shared" si="34"/>
        <v>0</v>
      </c>
      <c r="L363" s="149">
        <f t="shared" si="34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4"/>
        <v>0</v>
      </c>
      <c r="J364" s="160">
        <f t="shared" si="34"/>
        <v>0</v>
      </c>
      <c r="K364" s="149">
        <f t="shared" si="34"/>
        <v>0</v>
      </c>
      <c r="L364" s="149">
        <f t="shared" si="34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436000</v>
      </c>
      <c r="J370" s="183">
        <f>SUM(J35+J186)</f>
        <v>127710</v>
      </c>
      <c r="K370" s="183">
        <f>SUM(K35+K186)</f>
        <v>116211.77</v>
      </c>
      <c r="L370" s="183">
        <f>SUM(L35+L186)</f>
        <v>116121.57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4" t="s">
        <v>232</v>
      </c>
      <c r="B372" s="224"/>
      <c r="C372" s="224"/>
      <c r="D372" s="224"/>
      <c r="E372" s="224"/>
      <c r="F372" s="224"/>
      <c r="G372" s="224"/>
      <c r="H372" s="26"/>
      <c r="I372" s="138"/>
      <c r="J372" s="222" t="s">
        <v>233</v>
      </c>
      <c r="K372" s="222"/>
      <c r="L372" s="222"/>
    </row>
    <row r="373" spans="1:13" ht="18.75" customHeight="1">
      <c r="A373" s="139"/>
      <c r="B373" s="139"/>
      <c r="C373" s="139"/>
      <c r="D373" s="225" t="s">
        <v>234</v>
      </c>
      <c r="E373" s="225"/>
      <c r="F373" s="225"/>
      <c r="G373" s="225"/>
      <c r="H373" s="9"/>
      <c r="I373" s="140" t="s">
        <v>235</v>
      </c>
      <c r="K373" s="205" t="s">
        <v>236</v>
      </c>
      <c r="L373" s="205"/>
    </row>
    <row r="374" spans="1:13" ht="12.75" customHeight="1">
      <c r="I374" s="141"/>
      <c r="K374" s="141"/>
      <c r="L374" s="141"/>
    </row>
    <row r="375" spans="1:13" ht="15.75" customHeight="1">
      <c r="A375" s="224" t="s">
        <v>237</v>
      </c>
      <c r="B375" s="224"/>
      <c r="C375" s="224"/>
      <c r="D375" s="224"/>
      <c r="E375" s="224"/>
      <c r="F375" s="224"/>
      <c r="G375" s="224"/>
      <c r="I375" s="141"/>
      <c r="J375" s="223" t="s">
        <v>238</v>
      </c>
      <c r="K375" s="223"/>
      <c r="L375" s="223"/>
    </row>
    <row r="376" spans="1:13" ht="33.75" customHeight="1">
      <c r="D376" s="206" t="s">
        <v>239</v>
      </c>
      <c r="E376" s="207"/>
      <c r="F376" s="207"/>
      <c r="G376" s="207"/>
      <c r="H376" s="142"/>
      <c r="I376" s="143" t="s">
        <v>235</v>
      </c>
      <c r="K376" s="205" t="s">
        <v>236</v>
      </c>
      <c r="L376" s="205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Rita</cp:lastModifiedBy>
  <dcterms:created xsi:type="dcterms:W3CDTF">2024-03-04T09:28:51Z</dcterms:created>
  <dcterms:modified xsi:type="dcterms:W3CDTF">2024-04-10T06:23:34Z</dcterms:modified>
  <cp:category/>
</cp:coreProperties>
</file>